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wisscurling.sharepoint.com/sites/geschaeftsstelle/Shared Documents/Hallen/Saison 2023_24/"/>
    </mc:Choice>
  </mc:AlternateContent>
  <xr:revisionPtr revIDLastSave="482" documentId="8_{6DF5E5A0-8B5E-4F73-A47C-46029E293B69}" xr6:coauthVersionLast="47" xr6:coauthVersionMax="47" xr10:uidLastSave="{B90111BC-A95C-4813-A59C-B331C0F9A0BF}"/>
  <workbookProtection workbookAlgorithmName="SHA-512" workbookHashValue="lrBE3yC+rnIx9bWIYje2qvh8UP1M5QOEFKw9/OsTpLAcwGck95fEHe9tlMj+T5mt2UHij2ieVPuS6mu6zXlFUg==" workbookSaltValue="VpLpTTDuzykqkyCSVfAiqQ==" workbookSpinCount="100000" lockStructure="1"/>
  <bookViews>
    <workbookView xWindow="-28920" yWindow="-120" windowWidth="29040" windowHeight="15990" xr2:uid="{F4A57D9B-DFDB-4819-91FE-E182AA281D0F}"/>
  </bookViews>
  <sheets>
    <sheet name="Abrechnungsformular" sheetId="1" r:id="rId1"/>
    <sheet name="Parameter" sheetId="2" state="hidden" r:id="rId2"/>
    <sheet name="Dropdown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E23" i="1"/>
  <c r="E22" i="1"/>
  <c r="E21" i="1"/>
  <c r="A7" i="1" l="1"/>
  <c r="C41" i="1"/>
  <c r="A42" i="1"/>
  <c r="A36" i="1"/>
  <c r="A29" i="1"/>
  <c r="A30" i="1"/>
  <c r="A28" i="1"/>
  <c r="A27" i="1"/>
  <c r="A23" i="1"/>
  <c r="A22" i="1"/>
  <c r="A21" i="1"/>
  <c r="A20" i="1"/>
  <c r="A19" i="1"/>
  <c r="A18" i="1"/>
  <c r="A16" i="1"/>
  <c r="A14" i="1"/>
  <c r="A11" i="1"/>
  <c r="A12" i="1"/>
  <c r="A13" i="1"/>
  <c r="A10" i="1"/>
  <c r="E20" i="1" l="1"/>
  <c r="E5" i="2" l="1"/>
  <c r="E6" i="2"/>
  <c r="E7" i="2"/>
  <c r="E8" i="2"/>
  <c r="E4" i="2"/>
  <c r="E19" i="1" l="1"/>
  <c r="D24" i="1" s="1"/>
</calcChain>
</file>

<file path=xl/sharedStrings.xml><?xml version="1.0" encoding="utf-8"?>
<sst xmlns="http://schemas.openxmlformats.org/spreadsheetml/2006/main" count="96" uniqueCount="72">
  <si>
    <t>Sprache/Langue</t>
  </si>
  <si>
    <t>auswählen/choisir</t>
  </si>
  <si>
    <t>Total</t>
  </si>
  <si>
    <r>
      <rPr>
        <b/>
        <sz val="12"/>
        <color theme="1"/>
        <rFont val="Calibri"/>
        <family val="2"/>
        <scheme val="minor"/>
      </rPr>
      <t>SWISS</t>
    </r>
    <r>
      <rPr>
        <sz val="12"/>
        <color theme="1"/>
        <rFont val="Calibri"/>
        <family val="2"/>
        <scheme val="minor"/>
      </rPr>
      <t>CURLING Association</t>
    </r>
  </si>
  <si>
    <t>Haus des Sports</t>
  </si>
  <si>
    <t>Talgut-Zentrum 27</t>
  </si>
  <si>
    <t>3063 Ittigen</t>
  </si>
  <si>
    <t>admin@curling.ch</t>
  </si>
  <si>
    <t>Meisterschaften</t>
  </si>
  <si>
    <t>Sheets</t>
  </si>
  <si>
    <t>Tarif</t>
  </si>
  <si>
    <t>Tarif OA</t>
  </si>
  <si>
    <t>Tarif Uebergabe</t>
  </si>
  <si>
    <t>Tarif SL</t>
  </si>
  <si>
    <t>Tarif Zeitnehmer</t>
  </si>
  <si>
    <t>Tarif IPA</t>
  </si>
  <si>
    <t>Tarif Aufb.</t>
  </si>
  <si>
    <t>Bitte auswählen</t>
  </si>
  <si>
    <t>Junioren/juniors</t>
  </si>
  <si>
    <t>Elite/élite</t>
  </si>
  <si>
    <t>Breitensport (ohne Open-Air)/Sport pour tous (sans open air)</t>
  </si>
  <si>
    <t>Open-Air</t>
  </si>
  <si>
    <t>Berechnet anhand der Anz. Sheets + Angabe der Meisterschaftskategorie</t>
  </si>
  <si>
    <t>Spielleiter</t>
  </si>
  <si>
    <t>Zeitnehmer</t>
  </si>
  <si>
    <t>IPA</t>
  </si>
  <si>
    <t>Bitte wählen</t>
  </si>
  <si>
    <t>Choisir</t>
  </si>
  <si>
    <t>Deutsch</t>
  </si>
  <si>
    <t>Abrechnung Meisterschaften SCA</t>
  </si>
  <si>
    <t>Décompte Championnat SCA</t>
  </si>
  <si>
    <t>Französisch</t>
  </si>
  <si>
    <t>Halle</t>
  </si>
  <si>
    <t>Junioren</t>
  </si>
  <si>
    <t>ja/oui</t>
  </si>
  <si>
    <t>Datum</t>
  </si>
  <si>
    <t>Date</t>
  </si>
  <si>
    <t>Elite</t>
  </si>
  <si>
    <t>nein/non</t>
  </si>
  <si>
    <t>Nom responsable des jeux</t>
  </si>
  <si>
    <t>Breitensport (ohne Open-Air)</t>
  </si>
  <si>
    <t>Meisterschaftskategorie</t>
  </si>
  <si>
    <t>Genre du Championnat</t>
  </si>
  <si>
    <t>Anlass</t>
  </si>
  <si>
    <t>Événement</t>
  </si>
  <si>
    <t>Hallenmiete</t>
  </si>
  <si>
    <t>Location de la halle</t>
  </si>
  <si>
    <t>Anzahl Tage</t>
  </si>
  <si>
    <t>Nombre des jours</t>
  </si>
  <si>
    <t>Anzahl Sheets</t>
  </si>
  <si>
    <t>Nombre des pistes</t>
  </si>
  <si>
    <t>Aufbereitung</t>
  </si>
  <si>
    <t>Préparation de la glace</t>
  </si>
  <si>
    <t>Spielleiter SCA</t>
  </si>
  <si>
    <t>Resp. des jeux SCA</t>
  </si>
  <si>
    <t>Timer</t>
  </si>
  <si>
    <t>Ice Player Assistants (Rolli)</t>
  </si>
  <si>
    <t>Ice Player Assistants (f. roulant)</t>
  </si>
  <si>
    <t>Kontoangaben Halle</t>
  </si>
  <si>
    <t>Coordonnées Bancaires</t>
  </si>
  <si>
    <t>IBAN:</t>
  </si>
  <si>
    <t>Bank:</t>
  </si>
  <si>
    <t>Banque:</t>
  </si>
  <si>
    <t>Begünstigter:</t>
  </si>
  <si>
    <t>Bénéficiaire:</t>
  </si>
  <si>
    <t>Adresse:</t>
  </si>
  <si>
    <t>Abrechnung an:</t>
  </si>
  <si>
    <t>Décompte à:</t>
  </si>
  <si>
    <t>oder</t>
  </si>
  <si>
    <t>où</t>
  </si>
  <si>
    <t>Unterschrift Spielleiter</t>
  </si>
  <si>
    <t>Signature responsable des jeux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</si>
</sst>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0" xfId="0" applyNumberFormat="1" applyFont="1"/>
    <xf numFmtId="0" fontId="6" fillId="0" borderId="0" xfId="0" applyFont="1"/>
    <xf numFmtId="0" fontId="1" fillId="0" borderId="1" xfId="0" applyFont="1" applyBorder="1"/>
    <xf numFmtId="0" fontId="7" fillId="0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9" fillId="2" borderId="0" xfId="0" applyFont="1" applyFill="1" applyProtection="1"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4" fontId="5" fillId="2" borderId="0" xfId="0" applyNumberFormat="1" applyFont="1" applyFill="1" applyAlignment="1" applyProtection="1">
      <alignment horizontal="left" vertical="center"/>
      <protection locked="0"/>
    </xf>
    <xf numFmtId="2" fontId="5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28575</xdr:rowOff>
    </xdr:from>
    <xdr:to>
      <xdr:col>5</xdr:col>
      <xdr:colOff>400050</xdr:colOff>
      <xdr:row>6</xdr:row>
      <xdr:rowOff>19325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198EBF0-9DA6-419A-A2C6-DDC14D1CE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28575"/>
          <a:ext cx="1990725" cy="113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curl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A788-1BDC-485C-84CF-780E12F45A47}">
  <sheetPr codeName="Tabelle1"/>
  <dimension ref="A1:E43"/>
  <sheetViews>
    <sheetView tabSelected="1" view="pageLayout" zoomScaleNormal="100" workbookViewId="0">
      <selection activeCell="B21" sqref="B21"/>
    </sheetView>
  </sheetViews>
  <sheetFormatPr baseColWidth="10" defaultColWidth="11.42578125" defaultRowHeight="15" x14ac:dyDescent="0.25"/>
  <cols>
    <col min="1" max="1" width="25.7109375" customWidth="1"/>
    <col min="2" max="2" width="18.140625" bestFit="1" customWidth="1"/>
    <col min="3" max="3" width="10.7109375" customWidth="1"/>
    <col min="4" max="4" width="7.85546875" style="4" customWidth="1"/>
    <col min="5" max="5" width="16.7109375" style="3" customWidth="1"/>
    <col min="6" max="6" width="6.28515625" customWidth="1"/>
  </cols>
  <sheetData>
    <row r="1" spans="1:5" x14ac:dyDescent="0.25">
      <c r="A1" s="16" t="s">
        <v>0</v>
      </c>
    </row>
    <row r="7" spans="1:5" ht="26.25" x14ac:dyDescent="0.4">
      <c r="A7" s="2" t="str">
        <f>IF($A$1 = "Französisch",Dropdown!I2, Dropdown!H2)</f>
        <v>Abrechnung Meisterschaften SCA</v>
      </c>
    </row>
    <row r="8" spans="1:5" x14ac:dyDescent="0.25">
      <c r="D8"/>
      <c r="E8"/>
    </row>
    <row r="10" spans="1:5" s="6" customFormat="1" ht="15.75" x14ac:dyDescent="0.25">
      <c r="A10" s="6" t="str">
        <f>IF($A$1 = "Französisch",Dropdown!I3, Dropdown!H3)</f>
        <v>Halle</v>
      </c>
      <c r="B10" s="35"/>
      <c r="C10" s="35"/>
      <c r="D10" s="35"/>
      <c r="E10" s="35"/>
    </row>
    <row r="11" spans="1:5" s="6" customFormat="1" ht="15.75" x14ac:dyDescent="0.25">
      <c r="A11" s="6" t="str">
        <f>IF($A$1 = "Französisch",Dropdown!I4, Dropdown!H4)</f>
        <v>Datum</v>
      </c>
      <c r="B11" s="36"/>
      <c r="C11" s="35"/>
      <c r="D11" s="35"/>
      <c r="E11" s="35"/>
    </row>
    <row r="12" spans="1:5" s="6" customFormat="1" ht="15.75" x14ac:dyDescent="0.25">
      <c r="A12" s="6" t="str">
        <f>IF($A$1 = "Französisch",Dropdown!I5, Dropdown!H5)</f>
        <v>Spielleiter</v>
      </c>
      <c r="B12" s="35"/>
      <c r="C12" s="35"/>
      <c r="D12" s="35"/>
      <c r="E12" s="35"/>
    </row>
    <row r="13" spans="1:5" s="6" customFormat="1" ht="15.75" x14ac:dyDescent="0.25">
      <c r="A13" s="6" t="str">
        <f>IF($A$1 = "Französisch",Dropdown!I6, Dropdown!H6)</f>
        <v>Meisterschaftskategorie</v>
      </c>
      <c r="B13" s="35" t="s">
        <v>18</v>
      </c>
      <c r="C13" s="35"/>
      <c r="D13" s="35"/>
      <c r="E13" s="35"/>
    </row>
    <row r="14" spans="1:5" s="6" customFormat="1" ht="15.75" x14ac:dyDescent="0.25">
      <c r="A14" s="17" t="str">
        <f>IF($A$1 = "Französisch",Dropdown!I7, Dropdown!H7)</f>
        <v>Anlass</v>
      </c>
      <c r="B14" s="37"/>
      <c r="C14" s="37"/>
      <c r="D14" s="37"/>
      <c r="E14" s="37"/>
    </row>
    <row r="15" spans="1:5" s="5" customFormat="1" x14ac:dyDescent="0.2">
      <c r="B15" s="18"/>
      <c r="C15" s="18"/>
      <c r="D15" s="19"/>
      <c r="E15" s="20"/>
    </row>
    <row r="16" spans="1:5" ht="23.25" x14ac:dyDescent="0.35">
      <c r="A16" s="1" t="str">
        <f>IF($A$1 = "Französisch",Dropdown!I8, Dropdown!H8)</f>
        <v>Hallenmiete</v>
      </c>
      <c r="B16" s="21"/>
      <c r="C16" s="21"/>
      <c r="D16" s="22"/>
      <c r="E16" s="23"/>
    </row>
    <row r="17" spans="1:5" s="6" customFormat="1" ht="15.75" x14ac:dyDescent="0.25">
      <c r="A17" s="9"/>
      <c r="B17" s="24"/>
      <c r="C17" s="24"/>
      <c r="D17" s="25"/>
      <c r="E17" s="26"/>
    </row>
    <row r="18" spans="1:5" s="6" customFormat="1" ht="15.75" x14ac:dyDescent="0.25">
      <c r="A18" s="6" t="str">
        <f>IF($A$1 = "Französisch",Dropdown!I9, Dropdown!H9)</f>
        <v>Anzahl Tage</v>
      </c>
      <c r="B18" s="27">
        <v>2</v>
      </c>
      <c r="C18" s="24"/>
      <c r="D18" s="25"/>
      <c r="E18" s="26"/>
    </row>
    <row r="19" spans="1:5" s="6" customFormat="1" ht="15.75" x14ac:dyDescent="0.25">
      <c r="A19" s="6" t="str">
        <f>IF($A$1 = "Französisch",Dropdown!I10, Dropdown!H10)</f>
        <v>Anzahl Sheets</v>
      </c>
      <c r="B19" s="27">
        <v>4</v>
      </c>
      <c r="C19" s="24"/>
      <c r="D19" s="25"/>
      <c r="E19" s="28">
        <f>IF(B19&gt;100000,0,VLOOKUP(B19,Parameter!B4:E8,4)*B18)</f>
        <v>2400</v>
      </c>
    </row>
    <row r="20" spans="1:5" s="6" customFormat="1" ht="15.75" x14ac:dyDescent="0.25">
      <c r="A20" s="6" t="str">
        <f>IF($A$1 = "Französisch",Dropdown!I11, Dropdown!H11)</f>
        <v>Aufbereitung</v>
      </c>
      <c r="B20" s="29"/>
      <c r="C20" s="24"/>
      <c r="D20" s="25"/>
      <c r="E20" s="28">
        <f>IF(B19&gt;100000, 0, VLOOKUP(B19,Parameter!B4:I8,8))</f>
        <v>200</v>
      </c>
    </row>
    <row r="21" spans="1:5" s="6" customFormat="1" ht="15.75" x14ac:dyDescent="0.25">
      <c r="A21" s="6" t="str">
        <f>IF($A$1 = "Französisch",Dropdown!I12, Dropdown!H12)</f>
        <v>Spielleiter SCA</v>
      </c>
      <c r="B21" s="27" t="s">
        <v>1</v>
      </c>
      <c r="C21" s="24"/>
      <c r="D21" s="25"/>
      <c r="E21" s="28">
        <f>IF(B21="ja/oui", VLOOKUP(B19,Parameter!B4:I8, 5)*$B$18, 0)</f>
        <v>0</v>
      </c>
    </row>
    <row r="22" spans="1:5" s="6" customFormat="1" ht="15.75" x14ac:dyDescent="0.25">
      <c r="A22" s="6" t="str">
        <f>IF($A$1 = "Französisch",Dropdown!I13, Dropdown!H13)</f>
        <v>Zeitnehmer</v>
      </c>
      <c r="B22" s="27" t="s">
        <v>1</v>
      </c>
      <c r="C22" s="24"/>
      <c r="D22" s="25"/>
      <c r="E22" s="28">
        <f>IF(B22="ja/oui",VLOOKUP(B19,Parameter!B4:I8,6)*B18,0)</f>
        <v>0</v>
      </c>
    </row>
    <row r="23" spans="1:5" s="6" customFormat="1" ht="15.75" x14ac:dyDescent="0.25">
      <c r="A23" s="6" t="str">
        <f>IF($A$1 = "Französisch",Dropdown!I14, Dropdown!H14)</f>
        <v>Ice Player Assistants (Rolli)</v>
      </c>
      <c r="B23" s="27" t="s">
        <v>1</v>
      </c>
      <c r="C23" s="24"/>
      <c r="D23" s="25"/>
      <c r="E23" s="28">
        <f>IF(B23="ja/oui",VLOOKUP(B19,Parameter!B4:I8,7)*B18,0)</f>
        <v>0</v>
      </c>
    </row>
    <row r="24" spans="1:5" s="1" customFormat="1" ht="24" thickBot="1" x14ac:dyDescent="0.4">
      <c r="A24" s="10" t="s">
        <v>2</v>
      </c>
      <c r="B24" s="10"/>
      <c r="C24" s="10"/>
      <c r="D24" s="32">
        <f>SUM(E19:E23)</f>
        <v>2600</v>
      </c>
      <c r="E24" s="32"/>
    </row>
    <row r="25" spans="1:5" ht="15.75" thickTop="1" x14ac:dyDescent="0.25"/>
    <row r="27" spans="1:5" ht="21" x14ac:dyDescent="0.35">
      <c r="A27" s="12" t="str">
        <f>IF($A$1 = "Französisch",Dropdown!I16, Dropdown!H16)</f>
        <v>Kontoangaben Halle</v>
      </c>
    </row>
    <row r="28" spans="1:5" x14ac:dyDescent="0.25">
      <c r="A28" t="str">
        <f>IF($A$1 = "Französisch",Dropdown!I17, Dropdown!H17)</f>
        <v>IBAN:</v>
      </c>
      <c r="B28" s="33"/>
      <c r="C28" s="33"/>
      <c r="D28" s="33"/>
    </row>
    <row r="29" spans="1:5" x14ac:dyDescent="0.25">
      <c r="A29" t="str">
        <f>IF($A$1 = "Französisch",Dropdown!I18, Dropdown!H18)</f>
        <v>Bank:</v>
      </c>
      <c r="B29" s="33"/>
      <c r="C29" s="33"/>
      <c r="D29" s="33"/>
    </row>
    <row r="30" spans="1:5" x14ac:dyDescent="0.25">
      <c r="A30" t="str">
        <f>IF($A$1 = "Französisch",Dropdown!I19, Dropdown!H19)</f>
        <v>Begünstigter:</v>
      </c>
      <c r="B30" s="34"/>
      <c r="C30" s="34"/>
      <c r="D30" s="34"/>
    </row>
    <row r="31" spans="1:5" x14ac:dyDescent="0.25">
      <c r="A31" t="str">
        <f>IF($A$1 = "Französisch",Dropdown!I20, Dropdown!H20)</f>
        <v>Adresse:</v>
      </c>
      <c r="B31" s="33"/>
      <c r="C31" s="33"/>
      <c r="D31" s="33"/>
    </row>
    <row r="36" spans="1:5" s="6" customFormat="1" ht="21" x14ac:dyDescent="0.35">
      <c r="A36" s="12" t="str">
        <f>IF($A$1 = "Französisch",Dropdown!I21, Dropdown!H21)</f>
        <v>Abrechnung an:</v>
      </c>
      <c r="D36" s="7"/>
      <c r="E36" s="8"/>
    </row>
    <row r="37" spans="1:5" s="6" customFormat="1" ht="15.75" x14ac:dyDescent="0.25">
      <c r="A37" s="6" t="s">
        <v>3</v>
      </c>
      <c r="D37" s="7"/>
      <c r="E37" s="8"/>
    </row>
    <row r="38" spans="1:5" s="6" customFormat="1" ht="15.75" x14ac:dyDescent="0.25">
      <c r="A38" s="6" t="s">
        <v>4</v>
      </c>
      <c r="D38" s="7"/>
      <c r="E38" s="8"/>
    </row>
    <row r="39" spans="1:5" s="6" customFormat="1" ht="15.75" x14ac:dyDescent="0.25">
      <c r="A39" s="6" t="s">
        <v>5</v>
      </c>
      <c r="D39" s="7"/>
      <c r="E39" s="8"/>
    </row>
    <row r="40" spans="1:5" s="6" customFormat="1" ht="15.75" x14ac:dyDescent="0.25">
      <c r="A40" s="6" t="s">
        <v>6</v>
      </c>
      <c r="D40" s="7"/>
      <c r="E40" s="8"/>
    </row>
    <row r="41" spans="1:5" s="6" customFormat="1" ht="15.75" x14ac:dyDescent="0.25">
      <c r="C41" s="6" t="str">
        <f>IF($A$1 = "Französisch",Dropdown!I23, Dropdown!H23)</f>
        <v>Unterschrift Spielleiter</v>
      </c>
      <c r="D41" s="7"/>
      <c r="E41" s="8"/>
    </row>
    <row r="42" spans="1:5" s="6" customFormat="1" ht="15.75" x14ac:dyDescent="0.25">
      <c r="A42" s="6" t="str">
        <f>IF($A$1 = "Französisch",Dropdown!I22, Dropdown!H22)</f>
        <v>oder</v>
      </c>
      <c r="C42" s="30"/>
      <c r="D42" s="30"/>
      <c r="E42" s="30"/>
    </row>
    <row r="43" spans="1:5" s="6" customFormat="1" ht="15.75" x14ac:dyDescent="0.25">
      <c r="A43" s="11" t="s">
        <v>7</v>
      </c>
      <c r="C43" s="31"/>
      <c r="D43" s="31"/>
      <c r="E43" s="31"/>
    </row>
  </sheetData>
  <sheetProtection algorithmName="SHA-512" hashValue="3Dl2/HOXTLbWRyYEaX6ZIc6vBMLmFGTaXnZJDpjNgtMzuCiJ/z3fEkIi+YRhg1jYquERsWvtxCReWSy+crWfog==" saltValue="1mV+cxuWFXL+iMiFyimBVg==" spinCount="100000" sheet="1" selectLockedCells="1"/>
  <mergeCells count="11">
    <mergeCell ref="B10:E10"/>
    <mergeCell ref="B11:E11"/>
    <mergeCell ref="B12:E12"/>
    <mergeCell ref="B13:E13"/>
    <mergeCell ref="B14:E14"/>
    <mergeCell ref="C42:E43"/>
    <mergeCell ref="D24:E24"/>
    <mergeCell ref="B28:D28"/>
    <mergeCell ref="B29:D29"/>
    <mergeCell ref="B31:D31"/>
    <mergeCell ref="B30:D30"/>
  </mergeCells>
  <dataValidations count="1">
    <dataValidation type="decimal" allowBlank="1" showInputMessage="1" showErrorMessage="1" sqref="B18:C18" xr:uid="{EB8FC7A2-CEC4-4391-87CD-F4D20440E53A}">
      <formula1>0.5</formula1>
      <formula2>13</formula2>
    </dataValidation>
  </dataValidations>
  <hyperlinks>
    <hyperlink ref="A43" r:id="rId1" xr:uid="{1D9B1C69-CFD8-4FF3-BCA3-E543F1548865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93CE894-4361-45C2-8174-A24E814F6381}">
          <x14:formula1>
            <xm:f>Parameter!$A$3:$A$7</xm:f>
          </x14:formula1>
          <xm:sqref>B13</xm:sqref>
        </x14:dataValidation>
        <x14:dataValidation type="list" allowBlank="1" showInputMessage="1" showErrorMessage="1" xr:uid="{D2557C32-22DA-437C-9E7B-7519776AAC63}">
          <x14:formula1>
            <xm:f>Dropdown!$B$3:$B$8</xm:f>
          </x14:formula1>
          <xm:sqref>B19</xm:sqref>
        </x14:dataValidation>
        <x14:dataValidation type="list" allowBlank="1" showInputMessage="1" showErrorMessage="1" xr:uid="{8627F4EE-AEBD-443D-9AB5-9C7F81934761}">
          <x14:formula1>
            <xm:f>Dropdown!$D$4:$D$5</xm:f>
          </x14:formula1>
          <xm:sqref>C22</xm:sqref>
        </x14:dataValidation>
        <x14:dataValidation type="list" allowBlank="1" showInputMessage="1" showErrorMessage="1" xr:uid="{857B82BF-EA05-4450-8975-7FD2D262E5EE}">
          <x14:formula1>
            <xm:f>Dropdown!$E$4:$E$5</xm:f>
          </x14:formula1>
          <xm:sqref>C23</xm:sqref>
        </x14:dataValidation>
        <x14:dataValidation type="list" allowBlank="1" showInputMessage="1" showErrorMessage="1" xr:uid="{B4FBE28B-6E61-4861-8ECA-45CB32DFF4B5}">
          <x14:formula1>
            <xm:f>Dropdown!$C$3:$C$5</xm:f>
          </x14:formula1>
          <xm:sqref>B21</xm:sqref>
        </x14:dataValidation>
        <x14:dataValidation type="list" allowBlank="1" showInputMessage="1" showErrorMessage="1" xr:uid="{056491BB-19CE-4AA8-BEF9-539EF68810DC}">
          <x14:formula1>
            <xm:f>Dropdown!$D$3:$D$5</xm:f>
          </x14:formula1>
          <xm:sqref>B22</xm:sqref>
        </x14:dataValidation>
        <x14:dataValidation type="list" allowBlank="1" showInputMessage="1" showErrorMessage="1" xr:uid="{651E2441-7DAB-470F-8155-63215808729A}">
          <x14:formula1>
            <xm:f>Dropdown!$E$3:$E$5</xm:f>
          </x14:formula1>
          <xm:sqref>B23</xm:sqref>
        </x14:dataValidation>
        <x14:dataValidation type="list" allowBlank="1" showInputMessage="1" showErrorMessage="1" xr:uid="{777F28DB-D32A-48F5-AF30-1088229A3FC4}">
          <x14:formula1>
            <xm:f>Dropdown!$G$1:$G$3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4626-02F2-4B8E-8142-44BC3C819D4D}">
  <sheetPr codeName="Tabelle2"/>
  <dimension ref="A1:I9"/>
  <sheetViews>
    <sheetView zoomScale="120" zoomScaleNormal="120" workbookViewId="0">
      <selection activeCell="I8" sqref="I8"/>
    </sheetView>
  </sheetViews>
  <sheetFormatPr baseColWidth="10" defaultColWidth="11.42578125" defaultRowHeight="15" x14ac:dyDescent="0.25"/>
  <cols>
    <col min="1" max="1" width="27.5703125" bestFit="1" customWidth="1"/>
    <col min="3" max="4" width="11.42578125" style="14"/>
    <col min="7" max="7" width="15.85546875" bestFit="1" customWidth="1"/>
    <col min="14" max="14" width="12.85546875" bestFit="1" customWidth="1"/>
  </cols>
  <sheetData>
    <row r="1" spans="1:9" x14ac:dyDescent="0.25">
      <c r="A1" s="13" t="s">
        <v>8</v>
      </c>
      <c r="B1" s="13" t="s">
        <v>9</v>
      </c>
      <c r="C1" s="14" t="s">
        <v>10</v>
      </c>
      <c r="D1" s="14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</row>
    <row r="2" spans="1:9" x14ac:dyDescent="0.25">
      <c r="A2" s="13"/>
      <c r="B2" s="13"/>
    </row>
    <row r="3" spans="1:9" x14ac:dyDescent="0.25">
      <c r="A3" s="13" t="s">
        <v>1</v>
      </c>
      <c r="B3" s="13" t="s">
        <v>17</v>
      </c>
    </row>
    <row r="4" spans="1:9" x14ac:dyDescent="0.25">
      <c r="A4" s="13" t="s">
        <v>18</v>
      </c>
      <c r="B4" s="13">
        <v>3</v>
      </c>
      <c r="C4" s="14">
        <v>1000</v>
      </c>
      <c r="D4" s="14">
        <v>600</v>
      </c>
      <c r="E4">
        <f>IF(Abrechnungsformular!$B$13=Parameter!$A$3,0,IF(Abrechnungsformular!$B$13=Parameter!$A$7,Parameter!D4,Parameter!C4))</f>
        <v>1000</v>
      </c>
      <c r="F4">
        <v>250</v>
      </c>
      <c r="G4">
        <v>90</v>
      </c>
      <c r="H4">
        <v>60</v>
      </c>
      <c r="I4">
        <v>150</v>
      </c>
    </row>
    <row r="5" spans="1:9" x14ac:dyDescent="0.25">
      <c r="A5" s="13" t="s">
        <v>19</v>
      </c>
      <c r="B5" s="13">
        <v>4</v>
      </c>
      <c r="C5" s="14">
        <v>1200</v>
      </c>
      <c r="D5" s="14">
        <v>800</v>
      </c>
      <c r="E5">
        <f>IF(Abrechnungsformular!$B$13=Parameter!$A$3,0,IF(Abrechnungsformular!$B$13=Parameter!$A$7,Parameter!D5,Parameter!C5))</f>
        <v>1200</v>
      </c>
      <c r="F5">
        <v>250</v>
      </c>
      <c r="G5">
        <v>110</v>
      </c>
      <c r="H5">
        <v>80</v>
      </c>
      <c r="I5">
        <v>200</v>
      </c>
    </row>
    <row r="6" spans="1:9" x14ac:dyDescent="0.25">
      <c r="A6" s="13" t="s">
        <v>20</v>
      </c>
      <c r="B6" s="13">
        <v>5</v>
      </c>
      <c r="C6" s="14">
        <v>1400</v>
      </c>
      <c r="D6" s="14">
        <v>1000</v>
      </c>
      <c r="E6">
        <f>IF(Abrechnungsformular!$B$13=Parameter!$A$3,0,IF(Abrechnungsformular!$B$13=Parameter!$A$7,Parameter!D6,Parameter!C6))</f>
        <v>1400</v>
      </c>
      <c r="F6">
        <v>250</v>
      </c>
      <c r="G6">
        <v>130</v>
      </c>
      <c r="H6">
        <v>100</v>
      </c>
      <c r="I6">
        <v>250</v>
      </c>
    </row>
    <row r="7" spans="1:9" x14ac:dyDescent="0.25">
      <c r="A7" s="13" t="s">
        <v>21</v>
      </c>
      <c r="B7" s="13">
        <v>6</v>
      </c>
      <c r="C7" s="14">
        <v>1600</v>
      </c>
      <c r="D7" s="14">
        <v>1200</v>
      </c>
      <c r="E7">
        <f>IF(Abrechnungsformular!$B$13=Parameter!$A$3,0,IF(Abrechnungsformular!$B$13=Parameter!$A$7,Parameter!D7,Parameter!C7))</f>
        <v>1600</v>
      </c>
      <c r="F7">
        <v>350</v>
      </c>
      <c r="G7">
        <v>150</v>
      </c>
      <c r="H7">
        <v>120</v>
      </c>
      <c r="I7">
        <v>300</v>
      </c>
    </row>
    <row r="8" spans="1:9" x14ac:dyDescent="0.25">
      <c r="A8" s="13"/>
      <c r="B8" s="13">
        <v>8</v>
      </c>
      <c r="C8" s="14">
        <v>2000</v>
      </c>
      <c r="D8" s="14">
        <v>1600</v>
      </c>
      <c r="E8">
        <f>IF(Abrechnungsformular!$B$13=Parameter!$A$3,0,IF(Abrechnungsformular!$B$13=Parameter!$A$7,Parameter!D8,Parameter!C8))</f>
        <v>2000</v>
      </c>
      <c r="F8">
        <v>350</v>
      </c>
      <c r="G8">
        <v>190</v>
      </c>
      <c r="H8">
        <v>160</v>
      </c>
      <c r="I8">
        <v>400</v>
      </c>
    </row>
    <row r="9" spans="1:9" ht="68.25" x14ac:dyDescent="0.25">
      <c r="E9" s="15" t="s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DA41-173C-448A-B64D-C5F65ED63469}">
  <sheetPr codeName="Tabelle3"/>
  <dimension ref="A1:I23"/>
  <sheetViews>
    <sheetView topLeftCell="B1" workbookViewId="0">
      <selection activeCell="I20" sqref="I20"/>
    </sheetView>
  </sheetViews>
  <sheetFormatPr baseColWidth="10" defaultColWidth="11.42578125" defaultRowHeight="15" x14ac:dyDescent="0.25"/>
  <cols>
    <col min="1" max="1" width="27.5703125" bestFit="1" customWidth="1"/>
    <col min="2" max="5" width="15.28515625" bestFit="1" customWidth="1"/>
    <col min="7" max="7" width="15.140625" bestFit="1" customWidth="1"/>
    <col min="8" max="8" width="30.85546875" bestFit="1" customWidth="1"/>
    <col min="9" max="9" width="29" bestFit="1" customWidth="1"/>
  </cols>
  <sheetData>
    <row r="1" spans="1:9" x14ac:dyDescent="0.25">
      <c r="A1" s="13" t="s">
        <v>8</v>
      </c>
      <c r="B1" s="13" t="s">
        <v>9</v>
      </c>
      <c r="C1" s="13" t="s">
        <v>23</v>
      </c>
      <c r="D1" s="13" t="s">
        <v>24</v>
      </c>
      <c r="E1" s="13" t="s">
        <v>25</v>
      </c>
      <c r="G1" s="13" t="s">
        <v>0</v>
      </c>
      <c r="H1" s="13" t="s">
        <v>26</v>
      </c>
      <c r="I1" s="13" t="s">
        <v>27</v>
      </c>
    </row>
    <row r="2" spans="1:9" x14ac:dyDescent="0.25">
      <c r="A2" s="13"/>
      <c r="B2" s="13"/>
      <c r="C2" s="13"/>
      <c r="D2" s="13"/>
      <c r="E2" s="13"/>
      <c r="G2" t="s">
        <v>28</v>
      </c>
      <c r="H2" t="s">
        <v>29</v>
      </c>
      <c r="I2" t="s">
        <v>30</v>
      </c>
    </row>
    <row r="3" spans="1:9" x14ac:dyDescent="0.25">
      <c r="A3" s="13" t="s">
        <v>17</v>
      </c>
      <c r="B3" s="13" t="s">
        <v>1</v>
      </c>
      <c r="C3" s="13" t="s">
        <v>1</v>
      </c>
      <c r="D3" s="13" t="s">
        <v>1</v>
      </c>
      <c r="E3" s="13" t="s">
        <v>1</v>
      </c>
      <c r="G3" s="13" t="s">
        <v>31</v>
      </c>
      <c r="H3" t="s">
        <v>32</v>
      </c>
      <c r="I3" t="s">
        <v>32</v>
      </c>
    </row>
    <row r="4" spans="1:9" x14ac:dyDescent="0.25">
      <c r="A4" s="13" t="s">
        <v>33</v>
      </c>
      <c r="B4" s="13">
        <v>3</v>
      </c>
      <c r="C4" s="13" t="s">
        <v>34</v>
      </c>
      <c r="D4" s="13" t="s">
        <v>34</v>
      </c>
      <c r="E4" s="13" t="s">
        <v>34</v>
      </c>
      <c r="H4" s="13" t="s">
        <v>35</v>
      </c>
      <c r="I4" s="13" t="s">
        <v>36</v>
      </c>
    </row>
    <row r="5" spans="1:9" x14ac:dyDescent="0.25">
      <c r="A5" s="13" t="s">
        <v>37</v>
      </c>
      <c r="B5" s="13">
        <v>4</v>
      </c>
      <c r="C5" s="13" t="s">
        <v>38</v>
      </c>
      <c r="D5" s="13" t="s">
        <v>38</v>
      </c>
      <c r="E5" s="13" t="s">
        <v>38</v>
      </c>
      <c r="H5" s="13" t="s">
        <v>23</v>
      </c>
      <c r="I5" s="13" t="s">
        <v>39</v>
      </c>
    </row>
    <row r="6" spans="1:9" x14ac:dyDescent="0.25">
      <c r="A6" s="13" t="s">
        <v>40</v>
      </c>
      <c r="B6" s="13">
        <v>5</v>
      </c>
      <c r="H6" s="13" t="s">
        <v>41</v>
      </c>
      <c r="I6" s="13" t="s">
        <v>42</v>
      </c>
    </row>
    <row r="7" spans="1:9" x14ac:dyDescent="0.25">
      <c r="A7" s="13" t="s">
        <v>21</v>
      </c>
      <c r="B7" s="13">
        <v>6</v>
      </c>
      <c r="C7">
        <v>250</v>
      </c>
      <c r="H7" s="13" t="s">
        <v>43</v>
      </c>
      <c r="I7" s="13" t="s">
        <v>44</v>
      </c>
    </row>
    <row r="8" spans="1:9" x14ac:dyDescent="0.25">
      <c r="A8" s="13"/>
      <c r="B8" s="13">
        <v>8</v>
      </c>
      <c r="C8">
        <v>350</v>
      </c>
      <c r="D8">
        <v>20</v>
      </c>
      <c r="E8">
        <v>20</v>
      </c>
      <c r="H8" s="13" t="s">
        <v>45</v>
      </c>
      <c r="I8" s="13" t="s">
        <v>46</v>
      </c>
    </row>
    <row r="9" spans="1:9" x14ac:dyDescent="0.25">
      <c r="H9" s="13" t="s">
        <v>47</v>
      </c>
      <c r="I9" s="13" t="s">
        <v>48</v>
      </c>
    </row>
    <row r="10" spans="1:9" x14ac:dyDescent="0.25">
      <c r="H10" s="13" t="s">
        <v>49</v>
      </c>
      <c r="I10" s="13" t="s">
        <v>50</v>
      </c>
    </row>
    <row r="11" spans="1:9" x14ac:dyDescent="0.25">
      <c r="H11" s="13" t="s">
        <v>51</v>
      </c>
      <c r="I11" s="13" t="s">
        <v>52</v>
      </c>
    </row>
    <row r="12" spans="1:9" x14ac:dyDescent="0.25">
      <c r="H12" s="13" t="s">
        <v>53</v>
      </c>
      <c r="I12" s="13" t="s">
        <v>54</v>
      </c>
    </row>
    <row r="13" spans="1:9" x14ac:dyDescent="0.25">
      <c r="H13" s="13" t="s">
        <v>24</v>
      </c>
      <c r="I13" s="13" t="s">
        <v>55</v>
      </c>
    </row>
    <row r="14" spans="1:9" x14ac:dyDescent="0.25">
      <c r="H14" s="13" t="s">
        <v>56</v>
      </c>
      <c r="I14" s="13" t="s">
        <v>57</v>
      </c>
    </row>
    <row r="15" spans="1:9" x14ac:dyDescent="0.25">
      <c r="H15" s="13" t="s">
        <v>2</v>
      </c>
      <c r="I15" s="13" t="s">
        <v>2</v>
      </c>
    </row>
    <row r="16" spans="1:9" x14ac:dyDescent="0.25">
      <c r="H16" s="13" t="s">
        <v>58</v>
      </c>
      <c r="I16" s="13" t="s">
        <v>59</v>
      </c>
    </row>
    <row r="17" spans="8:9" x14ac:dyDescent="0.25">
      <c r="H17" s="13" t="s">
        <v>60</v>
      </c>
      <c r="I17" s="13" t="s">
        <v>60</v>
      </c>
    </row>
    <row r="18" spans="8:9" x14ac:dyDescent="0.25">
      <c r="H18" s="13" t="s">
        <v>61</v>
      </c>
      <c r="I18" s="13" t="s">
        <v>62</v>
      </c>
    </row>
    <row r="19" spans="8:9" x14ac:dyDescent="0.25">
      <c r="H19" s="13" t="s">
        <v>63</v>
      </c>
      <c r="I19" s="13" t="s">
        <v>64</v>
      </c>
    </row>
    <row r="20" spans="8:9" x14ac:dyDescent="0.25">
      <c r="H20" s="13" t="s">
        <v>65</v>
      </c>
      <c r="I20" s="13" t="s">
        <v>65</v>
      </c>
    </row>
    <row r="21" spans="8:9" x14ac:dyDescent="0.25">
      <c r="H21" s="13" t="s">
        <v>66</v>
      </c>
      <c r="I21" s="13" t="s">
        <v>67</v>
      </c>
    </row>
    <row r="22" spans="8:9" x14ac:dyDescent="0.25">
      <c r="H22" s="13" t="s">
        <v>68</v>
      </c>
      <c r="I22" s="13" t="s">
        <v>69</v>
      </c>
    </row>
    <row r="23" spans="8:9" x14ac:dyDescent="0.25">
      <c r="H23" s="13" t="s">
        <v>70</v>
      </c>
      <c r="I23" s="13" t="s">
        <v>71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037d38-9f50-40a1-8ddb-14ec6edcf82b">
      <Terms xmlns="http://schemas.microsoft.com/office/infopath/2007/PartnerControls"/>
    </lcf76f155ced4ddcb4097134ff3c332f>
    <TaxCatchAll xmlns="1188d466-0d09-433e-a67e-164829f87b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BA0E368A85C444BA9E45BA2FFB835D" ma:contentTypeVersion="17" ma:contentTypeDescription="Ein neues Dokument erstellen." ma:contentTypeScope="" ma:versionID="7efc973da8d7240887a44df7e1d63454">
  <xsd:schema xmlns:xsd="http://www.w3.org/2001/XMLSchema" xmlns:xs="http://www.w3.org/2001/XMLSchema" xmlns:p="http://schemas.microsoft.com/office/2006/metadata/properties" xmlns:ns2="f0037d38-9f50-40a1-8ddb-14ec6edcf82b" xmlns:ns3="1188d466-0d09-433e-a67e-164829f87b76" targetNamespace="http://schemas.microsoft.com/office/2006/metadata/properties" ma:root="true" ma:fieldsID="a530ef4e960d8cef46c724ed0bebe69a" ns2:_="" ns3:_="">
    <xsd:import namespace="f0037d38-9f50-40a1-8ddb-14ec6edcf82b"/>
    <xsd:import namespace="1188d466-0d09-433e-a67e-164829f87b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37d38-9f50-40a1-8ddb-14ec6edcf8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030f021-2fa7-4f3f-9ed9-fd6a36d89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8d466-0d09-433e-a67e-164829f87b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8d41ea-bf0e-40cb-bae3-c14aaf23890f}" ma:internalName="TaxCatchAll" ma:showField="CatchAllData" ma:web="1188d466-0d09-433e-a67e-164829f87b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3B3D4C-5A43-47A3-A2D6-440A1A68BD27}">
  <ds:schemaRefs>
    <ds:schemaRef ds:uri="http://schemas.microsoft.com/office/2006/metadata/properties"/>
    <ds:schemaRef ds:uri="http://schemas.microsoft.com/office/infopath/2007/PartnerControls"/>
    <ds:schemaRef ds:uri="f0037d38-9f50-40a1-8ddb-14ec6edcf82b"/>
    <ds:schemaRef ds:uri="1188d466-0d09-433e-a67e-164829f87b76"/>
  </ds:schemaRefs>
</ds:datastoreItem>
</file>

<file path=customXml/itemProps2.xml><?xml version="1.0" encoding="utf-8"?>
<ds:datastoreItem xmlns:ds="http://schemas.openxmlformats.org/officeDocument/2006/customXml" ds:itemID="{D710AA8A-D286-43AE-BD34-430CE44D3934}"/>
</file>

<file path=customXml/itemProps3.xml><?xml version="1.0" encoding="utf-8"?>
<ds:datastoreItem xmlns:ds="http://schemas.openxmlformats.org/officeDocument/2006/customXml" ds:itemID="{BCC6BBCE-D8EE-4C2F-9349-EFBD372B6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Abrechnungsformular</vt:lpstr>
      <vt:lpstr>Parameter</vt:lpstr>
      <vt:lpstr>Dropdown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Bugnon</dc:creator>
  <cp:keywords/>
  <dc:description/>
  <cp:lastModifiedBy>Patrick Kindl</cp:lastModifiedBy>
  <cp:revision/>
  <dcterms:created xsi:type="dcterms:W3CDTF">2019-07-05T09:27:37Z</dcterms:created>
  <dcterms:modified xsi:type="dcterms:W3CDTF">2023-11-09T12:59:39Z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0x01010042BA0E368A85C444BA9E45BA2FFB835D</vt:lpwstr>
  </property>
  <property fmtid="{D5CDD505-2E9C-101B-9397-08002B2CF9AE}" pid="3" name="MediaServiceImageTags">
    <vt:lpwstr/>
  </property>
</Properties>
</file>